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olfodiaz/Desktop/ML/"/>
    </mc:Choice>
  </mc:AlternateContent>
  <xr:revisionPtr revIDLastSave="0" documentId="13_ncr:1_{D6DCBDED-78E6-E147-AE92-56240F1D85D0}" xr6:coauthVersionLast="36" xr6:coauthVersionMax="36" xr10:uidLastSave="{00000000-0000-0000-0000-000000000000}"/>
  <bookViews>
    <workbookView xWindow="0" yWindow="460" windowWidth="28800" windowHeight="16140" xr2:uid="{39748A40-3B1A-CC4A-8EC5-7718DF1F848B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E26" i="1"/>
  <c r="E22" i="1"/>
  <c r="H22" i="1" l="1"/>
  <c r="G21" i="1"/>
  <c r="H19" i="1"/>
  <c r="G19" i="1"/>
  <c r="K7" i="1" l="1"/>
  <c r="L3" i="1" l="1"/>
  <c r="E34" i="1"/>
  <c r="E21" i="1"/>
  <c r="E16" i="1" l="1"/>
  <c r="E12" i="1" l="1"/>
  <c r="L7" i="1"/>
  <c r="E15" i="1"/>
  <c r="E14" i="1"/>
  <c r="E13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<sst xmlns="http://schemas.openxmlformats.org/spreadsheetml/2006/main" count="22" uniqueCount="17">
  <si>
    <t>MONTO</t>
  </si>
  <si>
    <t>FECHA</t>
  </si>
  <si>
    <t>DIARIO OFICIAL</t>
  </si>
  <si>
    <t>DOLLARES AMERICANOS</t>
  </si>
  <si>
    <t>EFECTIVO</t>
  </si>
  <si>
    <t>IMPUESTOS</t>
  </si>
  <si>
    <t>APROX</t>
  </si>
  <si>
    <t>FACTURADO</t>
  </si>
  <si>
    <t>PTE X FACTURAR</t>
  </si>
  <si>
    <t>IVA PTE</t>
  </si>
  <si>
    <t>TRANSF.</t>
  </si>
  <si>
    <t>TRASF</t>
  </si>
  <si>
    <t>MENOS GARANTIAS</t>
  </si>
  <si>
    <t>PAGOS</t>
  </si>
  <si>
    <t>MENOS AJUSTE DE PAQUETES</t>
  </si>
  <si>
    <t>CON LO VERDE Y GARANTIAS REPARADAS</t>
  </si>
  <si>
    <t>SALDO EN CASO DE QUEDAR TODAS LAS GARANTIAS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</si>
</sst>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2" borderId="1" xfId="0" applyFill="1" applyBorder="1"/>
    <xf numFmtId="44" fontId="0" fillId="4" borderId="0" xfId="0" applyNumberFormat="1" applyFill="1"/>
    <xf numFmtId="0" fontId="0" fillId="3" borderId="0" xfId="0" applyFill="1"/>
    <xf numFmtId="44" fontId="0" fillId="0" borderId="0" xfId="1" applyFont="1" applyFill="1"/>
    <xf numFmtId="44" fontId="0" fillId="0" borderId="0" xfId="0" applyNumberFormat="1" applyFill="1"/>
    <xf numFmtId="0" fontId="0" fillId="5" borderId="0" xfId="0" applyFill="1"/>
    <xf numFmtId="0" fontId="0" fillId="0" borderId="0" xfId="0" applyFill="1"/>
    <xf numFmtId="44" fontId="0" fillId="6" borderId="0" xfId="1" applyFont="1" applyFill="1"/>
    <xf numFmtId="0" fontId="0" fillId="7" borderId="0" xfId="0" applyFill="1"/>
    <xf numFmtId="44" fontId="0" fillId="7" borderId="0" xfId="0" applyNumberFormat="1" applyFill="1"/>
    <xf numFmtId="44" fontId="0" fillId="5" borderId="0" xfId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C1E4-1997-CC44-95BF-4545D46EB1EE}">
  <dimension ref="A2:L34"/>
  <sheetViews>
    <sheetView tabSelected="1" zoomScale="150" zoomScaleNormal="150" workbookViewId="0">
      <selection activeCell="L3" sqref="L3"/>
    </sheetView>
  </sheetViews>
  <sheetFormatPr baseColWidth="10" defaultRowHeight="16" x14ac:dyDescent="0.2"/>
  <cols>
    <col min="1" max="1" width="9.1640625" bestFit="1" customWidth="1"/>
    <col min="2" max="2" width="8.83203125" bestFit="1" customWidth="1"/>
    <col min="3" max="3" width="14" bestFit="1" customWidth="1"/>
    <col min="4" max="4" width="13.83203125" bestFit="1" customWidth="1"/>
    <col min="5" max="5" width="21.83203125" bestFit="1" customWidth="1"/>
    <col min="7" max="7" width="12.5" bestFit="1" customWidth="1"/>
    <col min="8" max="8" width="11.5" bestFit="1" customWidth="1"/>
    <col min="9" max="9" width="14" bestFit="1" customWidth="1"/>
    <col min="11" max="11" width="15.1640625" bestFit="1" customWidth="1"/>
    <col min="12" max="12" width="14" bestFit="1" customWidth="1"/>
  </cols>
  <sheetData>
    <row r="2" spans="1:12" x14ac:dyDescent="0.2">
      <c r="E2" s="11">
        <v>485348.91</v>
      </c>
      <c r="H2" s="12" t="s">
        <v>16</v>
      </c>
      <c r="I2" s="12"/>
      <c r="J2" s="12"/>
      <c r="K2" s="13"/>
      <c r="L2" s="13">
        <f>E2+7995-E26-10000</f>
        <v>19239.102157144982</v>
      </c>
    </row>
    <row r="3" spans="1:12" x14ac:dyDescent="0.2">
      <c r="L3" s="3">
        <f>L2*19</f>
        <v>365542.94098575466</v>
      </c>
    </row>
    <row r="5" spans="1:12" x14ac:dyDescent="0.2">
      <c r="B5" s="4" t="s">
        <v>1</v>
      </c>
      <c r="C5" s="4" t="s">
        <v>0</v>
      </c>
      <c r="D5" s="4" t="s">
        <v>2</v>
      </c>
      <c r="E5" s="4" t="s">
        <v>3</v>
      </c>
    </row>
    <row r="6" spans="1:12" x14ac:dyDescent="0.2">
      <c r="G6" t="s">
        <v>10</v>
      </c>
      <c r="I6" t="s">
        <v>7</v>
      </c>
      <c r="K6" t="s">
        <v>8</v>
      </c>
      <c r="L6" t="s">
        <v>9</v>
      </c>
    </row>
    <row r="7" spans="1:12" x14ac:dyDescent="0.2">
      <c r="B7" s="1">
        <v>42905</v>
      </c>
      <c r="C7" s="2">
        <v>55288.07</v>
      </c>
      <c r="D7">
        <v>17.932099999999998</v>
      </c>
      <c r="E7" s="14">
        <f>C7/D7</f>
        <v>3083.1899219834822</v>
      </c>
      <c r="G7" s="2">
        <v>186685</v>
      </c>
      <c r="H7" t="s">
        <v>5</v>
      </c>
      <c r="I7" s="2">
        <v>1150000</v>
      </c>
      <c r="J7" t="s">
        <v>6</v>
      </c>
      <c r="K7" s="3">
        <f>C7+C8+C9+C10+C13+C14+C15+C16-I7+C21</f>
        <v>5827657.8799999999</v>
      </c>
      <c r="L7" s="2">
        <f>+K7*0.16</f>
        <v>932425.26080000005</v>
      </c>
    </row>
    <row r="8" spans="1:12" x14ac:dyDescent="0.2">
      <c r="B8" s="1">
        <v>42906</v>
      </c>
      <c r="C8" s="2">
        <v>795587.81</v>
      </c>
      <c r="D8">
        <v>17.951899999999998</v>
      </c>
      <c r="E8" s="14">
        <f t="shared" ref="E8:E15" si="0">C8/D8</f>
        <v>44317.749653240055</v>
      </c>
    </row>
    <row r="9" spans="1:12" x14ac:dyDescent="0.2">
      <c r="B9" s="1">
        <v>42908</v>
      </c>
      <c r="C9" s="2">
        <v>907355</v>
      </c>
      <c r="D9">
        <v>18.157</v>
      </c>
      <c r="E9" s="14">
        <f t="shared" si="0"/>
        <v>49972.737787079364</v>
      </c>
    </row>
    <row r="10" spans="1:12" x14ac:dyDescent="0.2">
      <c r="B10" s="1">
        <v>42908</v>
      </c>
      <c r="C10" s="2">
        <v>1319427</v>
      </c>
      <c r="D10">
        <v>18.157</v>
      </c>
      <c r="E10" s="14">
        <f t="shared" si="0"/>
        <v>72667.676378256321</v>
      </c>
    </row>
    <row r="11" spans="1:12" x14ac:dyDescent="0.2">
      <c r="A11" t="s">
        <v>4</v>
      </c>
      <c r="B11" s="1">
        <v>42908</v>
      </c>
      <c r="C11" s="2">
        <v>600000</v>
      </c>
      <c r="D11">
        <v>18.157</v>
      </c>
      <c r="E11" s="14">
        <f t="shared" si="0"/>
        <v>33045.106570468692</v>
      </c>
    </row>
    <row r="12" spans="1:12" x14ac:dyDescent="0.2">
      <c r="B12" s="1">
        <v>43115</v>
      </c>
      <c r="C12" s="2">
        <v>1000</v>
      </c>
      <c r="D12">
        <v>19.044599999999999</v>
      </c>
      <c r="E12" s="2">
        <f t="shared" si="0"/>
        <v>52.508322569127209</v>
      </c>
    </row>
    <row r="13" spans="1:12" x14ac:dyDescent="0.2">
      <c r="B13" s="1">
        <v>43116</v>
      </c>
      <c r="C13" s="2">
        <v>1000000</v>
      </c>
      <c r="D13">
        <v>18.811299999999999</v>
      </c>
      <c r="E13" s="14">
        <f t="shared" si="0"/>
        <v>53159.53708675105</v>
      </c>
    </row>
    <row r="14" spans="1:12" x14ac:dyDescent="0.2">
      <c r="B14" s="1">
        <v>43116</v>
      </c>
      <c r="C14" s="2">
        <v>1000000</v>
      </c>
      <c r="D14">
        <v>18.811299999999999</v>
      </c>
      <c r="E14" s="14">
        <f t="shared" si="0"/>
        <v>53159.53708675105</v>
      </c>
    </row>
    <row r="15" spans="1:12" x14ac:dyDescent="0.2">
      <c r="B15" s="1">
        <v>43116</v>
      </c>
      <c r="C15" s="2">
        <v>1000000</v>
      </c>
      <c r="D15">
        <v>18.811299999999999</v>
      </c>
      <c r="E15" s="14">
        <f t="shared" si="0"/>
        <v>53159.53708675105</v>
      </c>
    </row>
    <row r="16" spans="1:12" x14ac:dyDescent="0.2">
      <c r="B16" s="1">
        <v>43116</v>
      </c>
      <c r="C16" s="2">
        <v>500000</v>
      </c>
      <c r="D16">
        <v>18.811299999999999</v>
      </c>
      <c r="E16" s="14">
        <f>C16/D16</f>
        <v>26579.768543375525</v>
      </c>
    </row>
    <row r="17" spans="1:9" x14ac:dyDescent="0.2">
      <c r="A17" t="s">
        <v>4</v>
      </c>
      <c r="B17" s="1">
        <v>43122</v>
      </c>
      <c r="E17" s="14">
        <v>7000</v>
      </c>
    </row>
    <row r="18" spans="1:9" x14ac:dyDescent="0.2">
      <c r="A18" t="s">
        <v>4</v>
      </c>
      <c r="B18" s="1">
        <v>43125</v>
      </c>
      <c r="E18" s="14">
        <v>6942</v>
      </c>
    </row>
    <row r="19" spans="1:9" x14ac:dyDescent="0.2">
      <c r="A19" t="s">
        <v>4</v>
      </c>
      <c r="B19" s="1">
        <v>43177</v>
      </c>
      <c r="E19" s="14">
        <v>20000</v>
      </c>
      <c r="G19" s="3">
        <f>SUM(E7:E19)</f>
        <v>423139.3484372258</v>
      </c>
      <c r="H19" s="3">
        <f>G19-E2</f>
        <v>-62209.561562774179</v>
      </c>
    </row>
    <row r="21" spans="1:9" x14ac:dyDescent="0.2">
      <c r="A21" t="s">
        <v>11</v>
      </c>
      <c r="B21" s="1">
        <v>43301</v>
      </c>
      <c r="C21" s="2">
        <v>400000</v>
      </c>
      <c r="D21">
        <v>19.079000000000001</v>
      </c>
      <c r="E21">
        <f>+C21/D21</f>
        <v>20965.459405629226</v>
      </c>
      <c r="G21">
        <f>E21-7995.24</f>
        <v>12970.219405629226</v>
      </c>
    </row>
    <row r="22" spans="1:9" x14ac:dyDescent="0.2">
      <c r="A22" t="s">
        <v>11</v>
      </c>
      <c r="B22" s="1">
        <v>43383</v>
      </c>
      <c r="C22" s="2">
        <v>380000</v>
      </c>
      <c r="D22">
        <v>19</v>
      </c>
      <c r="E22" s="2">
        <f>C22/D22</f>
        <v>20000</v>
      </c>
      <c r="H22" s="3">
        <f>H19+G21</f>
        <v>-49239.342157144951</v>
      </c>
    </row>
    <row r="23" spans="1:9" x14ac:dyDescent="0.2">
      <c r="E23" s="2"/>
    </row>
    <row r="26" spans="1:9" x14ac:dyDescent="0.2">
      <c r="D26" t="s">
        <v>13</v>
      </c>
      <c r="E26" s="3">
        <f>SUM(E7:E25)</f>
        <v>464104.80784285499</v>
      </c>
      <c r="F26" t="s">
        <v>13</v>
      </c>
      <c r="G26" s="2"/>
    </row>
    <row r="28" spans="1:9" x14ac:dyDescent="0.2">
      <c r="E28" s="9">
        <v>27391.16</v>
      </c>
      <c r="F28" t="s">
        <v>15</v>
      </c>
      <c r="G28" s="8"/>
    </row>
    <row r="30" spans="1:9" x14ac:dyDescent="0.2">
      <c r="E30" s="6">
        <v>49085.05</v>
      </c>
      <c r="F30" s="10" t="s">
        <v>12</v>
      </c>
      <c r="G30" s="7"/>
      <c r="H30" s="10"/>
      <c r="I30" s="10"/>
    </row>
    <row r="31" spans="1:9" x14ac:dyDescent="0.2">
      <c r="E31" s="6">
        <v>283.39999999999998</v>
      </c>
      <c r="F31" t="s">
        <v>14</v>
      </c>
    </row>
    <row r="32" spans="1:9" x14ac:dyDescent="0.2">
      <c r="G32" s="3"/>
    </row>
    <row r="34" spans="5:11" x14ac:dyDescent="0.2">
      <c r="E34" s="5">
        <f>E2-E26-E30+E28-E31</f>
        <v>-733.18784285502113</v>
      </c>
      <c r="K34" s="3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 CMC</dc:creator>
  <cp:lastModifiedBy>CMC CMC</cp:lastModifiedBy>
  <dcterms:created xsi:type="dcterms:W3CDTF">2018-03-19T19:29:04Z</dcterms:created>
  <dcterms:modified xsi:type="dcterms:W3CDTF">2018-10-10T17:00:12Z</dcterms:modified>
</cp:coreProperties>
</file>